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8548A7A2-FD10-4FE2-B180-339A18DE7CD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" l="1"/>
  <c r="L44" i="1"/>
  <c r="L40" i="1"/>
  <c r="K39" i="1"/>
  <c r="L34" i="1"/>
  <c r="K35" i="1"/>
  <c r="L31" i="1"/>
  <c r="K30" i="1"/>
  <c r="M27" i="1"/>
  <c r="K26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<sst xmlns="http://schemas.openxmlformats.org/spreadsheetml/2006/main" count="77" uniqueCount="39">
  <si>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</si>
  <si>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</si>
  <si>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</si>
  <si>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</si>
  <si>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</si>
  <si>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</si>
  <si>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</si>
  <si>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</si>
  <si>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</si>
  <si>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</si>
  <si>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</si>
  <si>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</si>
  <si>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</si>
  <si>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</si>
  <si>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</si>
  <si>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</si>
  <si>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</si>
  <si>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</si>
  <si>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</si>
  <si>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</si>
  <si>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</si>
  <si>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</si>
  <si>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</si>
  <si>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TRAFFIC</t>
  </si>
  <si>
    <t>644E00104</t>
  </si>
  <si>
    <t>644E00300</t>
  </si>
  <si>
    <t>, WHITE</t>
  </si>
  <si>
    <t>644E00500</t>
  </si>
  <si>
    <t>, YELLOW</t>
  </si>
  <si>
    <t>SR 123</t>
  </si>
  <si>
    <t>RAMP A</t>
  </si>
  <si>
    <t>RAMP B</t>
  </si>
  <si>
    <t>RAMP C</t>
  </si>
  <si>
    <t>RAMP D</t>
  </si>
  <si>
    <t>P.29</t>
  </si>
  <si>
    <t>P.28</t>
  </si>
  <si>
    <t>P.30</t>
  </si>
  <si>
    <t>P.31</t>
  </si>
  <si>
    <t>P.32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</si>
</sst>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4" zoomScale="90" zoomScaleNormal="90" workbookViewId="0">
      <selection activeCell="E46" sqref="E46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3"/>
    <row r="7" spans="1:38" ht="12.75" customHeight="1" thickBot="1" x14ac:dyDescent="0.3">
      <c r="B7" s="25" t="s">
        <v>9</v>
      </c>
      <c r="D7" s="59" t="str">
        <f>"SUBSUMMARY SHEET " &amp; B8</f>
        <v>SUBSUMMARY SHEET TRAFFIC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3">
      <c r="B8" s="29" t="s">
        <v>23</v>
      </c>
      <c r="D8" s="36" t="s">
        <v>7</v>
      </c>
      <c r="E8" s="36"/>
      <c r="F8" s="36"/>
      <c r="G8" s="36"/>
      <c r="H8" s="36"/>
      <c r="I8" s="36"/>
      <c r="J8" s="36"/>
      <c r="K8" s="24" t="s">
        <v>24</v>
      </c>
      <c r="L8" s="24" t="s">
        <v>24</v>
      </c>
      <c r="M8" s="24" t="s">
        <v>25</v>
      </c>
      <c r="N8" s="24"/>
      <c r="O8" s="24" t="s">
        <v>27</v>
      </c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3">
      <c r="D9" s="37" t="s">
        <v>8</v>
      </c>
      <c r="E9" s="37"/>
      <c r="F9" s="37"/>
      <c r="G9" s="37"/>
      <c r="H9" s="37"/>
      <c r="I9" s="37"/>
      <c r="J9" s="37"/>
      <c r="K9" s="20" t="s">
        <v>26</v>
      </c>
      <c r="L9" s="20" t="s">
        <v>28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5">
      <c r="B10" s="60" t="s">
        <v>10</v>
      </c>
      <c r="D10" s="38" t="s">
        <v>20</v>
      </c>
      <c r="E10" s="38" t="s">
        <v>21</v>
      </c>
      <c r="F10" s="41" t="s">
        <v>0</v>
      </c>
      <c r="G10" s="42"/>
      <c r="H10" s="42"/>
      <c r="I10" s="42"/>
      <c r="J10" s="43"/>
      <c r="K10" s="7" t="str">
        <f t="shared" ref="K10:AE10" si="0">IF(OR(TRIM(K8)=0,TRIM(K8)=""),"",IF(IFERROR(TRIM(INDEX(QryItemNamed,MATCH(TRIM(K8),ITEM,0),2)),"")="Y","SPECIAL",LEFT(IFERROR(TRIM(INDEX(ITEM,MATCH(TRIM(K8),ITEM,0))),""),3)))</f>
        <v>644</v>
      </c>
      <c r="L10" s="8" t="str">
        <f t="shared" si="0"/>
        <v>644</v>
      </c>
      <c r="M10" s="8" t="str">
        <f t="shared" si="0"/>
        <v>644</v>
      </c>
      <c r="N10" s="8" t="str">
        <f t="shared" si="0"/>
        <v/>
      </c>
      <c r="O10" s="8" t="str">
        <f t="shared" si="0"/>
        <v>644</v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5">
      <c r="B11" s="61"/>
      <c r="D11" s="39"/>
      <c r="E11" s="39"/>
      <c r="F11" s="44"/>
      <c r="G11" s="45"/>
      <c r="H11" s="45"/>
      <c r="I11" s="45"/>
      <c r="J11" s="46"/>
      <c r="K11" s="50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WHITE</v>
      </c>
      <c r="L11" s="51" t="str">
        <f t="shared" si="1"/>
        <v>EDGE LINE, 6", YELLOW</v>
      </c>
      <c r="M11" s="51" t="str">
        <f t="shared" si="1"/>
        <v>CENTER LINE</v>
      </c>
      <c r="N11" s="51" t="str">
        <f t="shared" si="1"/>
        <v/>
      </c>
      <c r="O11" s="51" t="str">
        <f t="shared" si="1"/>
        <v>STOP LINE</v>
      </c>
      <c r="P11" s="51" t="str">
        <f t="shared" si="1"/>
        <v/>
      </c>
      <c r="Q11" s="51" t="str">
        <f t="shared" si="1"/>
        <v/>
      </c>
      <c r="R11" s="51" t="str">
        <f t="shared" si="1"/>
        <v/>
      </c>
      <c r="S11" s="51" t="str">
        <f t="shared" si="1"/>
        <v/>
      </c>
      <c r="T11" s="51" t="str">
        <f t="shared" si="1"/>
        <v/>
      </c>
      <c r="U11" s="51" t="str">
        <f t="shared" si="1"/>
        <v/>
      </c>
      <c r="V11" s="51" t="str">
        <f t="shared" si="1"/>
        <v/>
      </c>
      <c r="W11" s="51" t="str">
        <f t="shared" si="1"/>
        <v/>
      </c>
      <c r="X11" s="51" t="str">
        <f t="shared" si="1"/>
        <v/>
      </c>
      <c r="Y11" s="51" t="str">
        <f t="shared" si="1"/>
        <v/>
      </c>
      <c r="Z11" s="51" t="str">
        <f t="shared" si="1"/>
        <v/>
      </c>
      <c r="AA11" s="51" t="str">
        <f t="shared" si="1"/>
        <v/>
      </c>
      <c r="AB11" s="51" t="str">
        <f t="shared" si="1"/>
        <v/>
      </c>
      <c r="AC11" s="51" t="str">
        <f t="shared" si="1"/>
        <v/>
      </c>
      <c r="AD11" s="51" t="str">
        <f t="shared" si="1"/>
        <v/>
      </c>
      <c r="AE11" s="51" t="str">
        <f t="shared" si="1"/>
        <v/>
      </c>
    </row>
    <row r="12" spans="1:38" ht="12.75" customHeight="1" x14ac:dyDescent="0.25">
      <c r="B12" s="61"/>
      <c r="D12" s="39"/>
      <c r="E12" s="39"/>
      <c r="F12" s="44"/>
      <c r="G12" s="45"/>
      <c r="H12" s="45"/>
      <c r="I12" s="45"/>
      <c r="J12" s="46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</row>
    <row r="13" spans="1:38" ht="12.75" customHeight="1" x14ac:dyDescent="0.25">
      <c r="B13" s="61"/>
      <c r="D13" s="39"/>
      <c r="E13" s="39"/>
      <c r="F13" s="44"/>
      <c r="G13" s="45"/>
      <c r="H13" s="45"/>
      <c r="I13" s="45"/>
      <c r="J13" s="46"/>
      <c r="K13" s="50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</row>
    <row r="14" spans="1:38" ht="12.75" customHeight="1" x14ac:dyDescent="0.25">
      <c r="B14" s="61"/>
      <c r="D14" s="39"/>
      <c r="E14" s="39"/>
      <c r="F14" s="44"/>
      <c r="G14" s="45"/>
      <c r="H14" s="45"/>
      <c r="I14" s="45"/>
      <c r="J14" s="46"/>
      <c r="K14" s="50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</row>
    <row r="15" spans="1:38" ht="12.75" customHeight="1" x14ac:dyDescent="0.25">
      <c r="B15" s="61"/>
      <c r="D15" s="39"/>
      <c r="E15" s="39"/>
      <c r="F15" s="44"/>
      <c r="G15" s="45"/>
      <c r="H15" s="45"/>
      <c r="I15" s="45"/>
      <c r="J15" s="46"/>
      <c r="K15" s="50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</row>
    <row r="16" spans="1:38" ht="12.75" customHeight="1" x14ac:dyDescent="0.25">
      <c r="B16" s="61"/>
      <c r="D16" s="39"/>
      <c r="E16" s="39"/>
      <c r="F16" s="44"/>
      <c r="G16" s="45"/>
      <c r="H16" s="45"/>
      <c r="I16" s="45"/>
      <c r="J16" s="46"/>
      <c r="K16" s="50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</row>
    <row r="17" spans="2:31" ht="12.75" customHeight="1" x14ac:dyDescent="0.25">
      <c r="B17" s="61"/>
      <c r="D17" s="39"/>
      <c r="E17" s="39"/>
      <c r="F17" s="44"/>
      <c r="G17" s="45"/>
      <c r="H17" s="45"/>
      <c r="I17" s="45"/>
      <c r="J17" s="46"/>
      <c r="K17" s="50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</row>
    <row r="18" spans="2:31" ht="12.75" customHeight="1" x14ac:dyDescent="0.25">
      <c r="B18" s="61"/>
      <c r="D18" s="39"/>
      <c r="E18" s="39"/>
      <c r="F18" s="44"/>
      <c r="G18" s="45"/>
      <c r="H18" s="45"/>
      <c r="I18" s="45"/>
      <c r="J18" s="46"/>
      <c r="K18" s="50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2:31" ht="12.75" customHeight="1" x14ac:dyDescent="0.25">
      <c r="B19" s="61"/>
      <c r="D19" s="39"/>
      <c r="E19" s="39"/>
      <c r="F19" s="44"/>
      <c r="G19" s="45"/>
      <c r="H19" s="45"/>
      <c r="I19" s="45"/>
      <c r="J19" s="46"/>
      <c r="K19" s="50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</row>
    <row r="20" spans="2:31" ht="12.75" customHeight="1" x14ac:dyDescent="0.25">
      <c r="B20" s="61"/>
      <c r="D20" s="39"/>
      <c r="E20" s="39"/>
      <c r="F20" s="44"/>
      <c r="G20" s="45"/>
      <c r="H20" s="45"/>
      <c r="I20" s="45"/>
      <c r="J20" s="46"/>
      <c r="K20" s="50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</row>
    <row r="21" spans="2:31" ht="12.75" customHeight="1" x14ac:dyDescent="0.25">
      <c r="B21" s="61"/>
      <c r="D21" s="39"/>
      <c r="E21" s="39"/>
      <c r="F21" s="44"/>
      <c r="G21" s="45"/>
      <c r="H21" s="45"/>
      <c r="I21" s="45"/>
      <c r="J21" s="46"/>
      <c r="K21" s="50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</row>
    <row r="22" spans="2:31" ht="12.75" customHeight="1" x14ac:dyDescent="0.25">
      <c r="B22" s="61"/>
      <c r="D22" s="39"/>
      <c r="E22" s="39"/>
      <c r="F22" s="44"/>
      <c r="G22" s="45"/>
      <c r="H22" s="45"/>
      <c r="I22" s="45"/>
      <c r="J22" s="46"/>
      <c r="K22" s="50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2:31" ht="12.75" customHeight="1" thickBot="1" x14ac:dyDescent="0.3">
      <c r="B23" s="62"/>
      <c r="D23" s="40"/>
      <c r="E23" s="40"/>
      <c r="F23" s="47"/>
      <c r="G23" s="48"/>
      <c r="H23" s="48"/>
      <c r="I23" s="48"/>
      <c r="J23" s="49"/>
      <c r="K23" s="9" t="str">
        <f t="shared" ref="K23:AE23" si="2">IF(OR(TRIM(K8)=0,TRIM(K8)=""),"",IFERROR(TRIM(INDEX(QryItemNamed,MATCH(TRIM(K8),ITEM,0),3)),""))</f>
        <v>MILE</v>
      </c>
      <c r="L23" s="10" t="str">
        <f t="shared" si="2"/>
        <v>MILE</v>
      </c>
      <c r="M23" s="10" t="str">
        <f t="shared" si="2"/>
        <v>MILE</v>
      </c>
      <c r="N23" s="10" t="str">
        <f t="shared" si="2"/>
        <v/>
      </c>
      <c r="O23" s="10" t="str">
        <f t="shared" si="2"/>
        <v>FT</v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5">
      <c r="B24" s="26">
        <v>1</v>
      </c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5">
      <c r="B25" s="27">
        <v>1</v>
      </c>
      <c r="D25" s="15"/>
      <c r="E25" s="15"/>
      <c r="F25" s="16" t="s">
        <v>29</v>
      </c>
      <c r="G25" s="17"/>
      <c r="H25" s="15"/>
      <c r="I25" s="16"/>
      <c r="J25" s="18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5">
      <c r="B26" s="27">
        <v>1</v>
      </c>
      <c r="D26" s="15"/>
      <c r="E26" s="15" t="s">
        <v>35</v>
      </c>
      <c r="F26" s="16">
        <v>87045</v>
      </c>
      <c r="G26" s="17"/>
      <c r="H26" s="15"/>
      <c r="I26" s="16">
        <v>88093</v>
      </c>
      <c r="J26" s="18"/>
      <c r="K26" s="33">
        <f>(2*(I26-F26))/5280</f>
        <v>0.39696969696969697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5">
      <c r="B27" s="27">
        <v>1</v>
      </c>
      <c r="D27" s="15"/>
      <c r="E27" s="15" t="s">
        <v>35</v>
      </c>
      <c r="F27" s="16">
        <v>87045</v>
      </c>
      <c r="G27" s="17"/>
      <c r="H27" s="15"/>
      <c r="I27" s="16">
        <v>87716</v>
      </c>
      <c r="J27" s="18"/>
      <c r="K27" s="17"/>
      <c r="L27" s="15"/>
      <c r="M27" s="34">
        <f>(I27-F27)/5280</f>
        <v>0.12708333333333333</v>
      </c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5">
      <c r="B28" s="27">
        <v>1</v>
      </c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5">
      <c r="B29" s="27">
        <v>1</v>
      </c>
      <c r="D29" s="15"/>
      <c r="E29" s="15"/>
      <c r="F29" s="16" t="s">
        <v>30</v>
      </c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5">
      <c r="B30" s="27">
        <v>1</v>
      </c>
      <c r="D30" s="15"/>
      <c r="E30" s="15" t="s">
        <v>34</v>
      </c>
      <c r="F30" s="16">
        <v>600</v>
      </c>
      <c r="G30" s="17"/>
      <c r="H30" s="15"/>
      <c r="I30" s="16">
        <v>1375</v>
      </c>
      <c r="J30" s="18"/>
      <c r="K30" s="33">
        <f>818.5323/5280</f>
        <v>0.15502505681818182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5">
      <c r="B31" s="27">
        <v>1</v>
      </c>
      <c r="D31" s="15"/>
      <c r="E31" s="15" t="s">
        <v>34</v>
      </c>
      <c r="F31" s="16">
        <v>600</v>
      </c>
      <c r="G31" s="17"/>
      <c r="H31" s="15"/>
      <c r="I31" s="16">
        <v>1388</v>
      </c>
      <c r="J31" s="18"/>
      <c r="K31" s="17"/>
      <c r="L31" s="34">
        <f>785.2126/5280</f>
        <v>0.14871450757575758</v>
      </c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5">
      <c r="B32" s="27">
        <v>1</v>
      </c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5">
      <c r="B33" s="27">
        <v>1</v>
      </c>
      <c r="D33" s="15"/>
      <c r="E33" s="15"/>
      <c r="F33" s="16" t="s">
        <v>31</v>
      </c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5">
      <c r="B34" s="27">
        <v>1</v>
      </c>
      <c r="D34" s="15"/>
      <c r="E34" s="15" t="s">
        <v>36</v>
      </c>
      <c r="F34" s="16">
        <v>10271</v>
      </c>
      <c r="G34" s="17"/>
      <c r="H34" s="15"/>
      <c r="I34" s="16">
        <v>11306</v>
      </c>
      <c r="J34" s="18"/>
      <c r="K34" s="17"/>
      <c r="L34" s="34">
        <f>1035.1653/5280</f>
        <v>0.19605403409090907</v>
      </c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5">
      <c r="B35" s="27">
        <v>1</v>
      </c>
      <c r="D35" s="15"/>
      <c r="E35" s="15" t="s">
        <v>36</v>
      </c>
      <c r="F35" s="16">
        <v>10271</v>
      </c>
      <c r="G35" s="17"/>
      <c r="H35" s="15"/>
      <c r="I35" s="16">
        <v>11322</v>
      </c>
      <c r="J35" s="18"/>
      <c r="K35" s="33">
        <f>1083.6829/5280</f>
        <v>0.20524297348484849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5">
      <c r="B36" s="27">
        <v>1</v>
      </c>
      <c r="D36" s="15"/>
      <c r="E36" s="15" t="s">
        <v>36</v>
      </c>
      <c r="F36" s="16">
        <v>11301</v>
      </c>
      <c r="G36" s="17"/>
      <c r="H36" s="15"/>
      <c r="I36" s="16"/>
      <c r="J36" s="18"/>
      <c r="K36" s="17"/>
      <c r="L36" s="15"/>
      <c r="M36" s="15"/>
      <c r="N36" s="15"/>
      <c r="O36" s="15">
        <v>53</v>
      </c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5">
      <c r="B37" s="27">
        <v>1</v>
      </c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5">
      <c r="B38" s="27">
        <v>1</v>
      </c>
      <c r="D38" s="15"/>
      <c r="E38" s="15"/>
      <c r="F38" s="16" t="s">
        <v>32</v>
      </c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5">
      <c r="B39" s="27">
        <v>1</v>
      </c>
      <c r="D39" s="15"/>
      <c r="E39" s="15" t="s">
        <v>37</v>
      </c>
      <c r="F39" s="16">
        <v>20007</v>
      </c>
      <c r="G39" s="17"/>
      <c r="H39" s="15"/>
      <c r="I39" s="16">
        <v>21061</v>
      </c>
      <c r="J39" s="18"/>
      <c r="K39" s="33">
        <f>1087.5754/5280</f>
        <v>0.20598018939393939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5">
      <c r="B40" s="27">
        <v>1</v>
      </c>
      <c r="D40" s="15"/>
      <c r="E40" s="15" t="s">
        <v>37</v>
      </c>
      <c r="F40" s="16">
        <v>20030</v>
      </c>
      <c r="G40" s="17"/>
      <c r="H40" s="15"/>
      <c r="I40" s="16">
        <v>21061</v>
      </c>
      <c r="J40" s="18"/>
      <c r="K40" s="17"/>
      <c r="L40" s="34">
        <f>1042.3713/5280</f>
        <v>0.19741880681818183</v>
      </c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5">
      <c r="B41" s="27">
        <v>1</v>
      </c>
      <c r="D41" s="15"/>
      <c r="E41" s="15" t="s">
        <v>37</v>
      </c>
      <c r="F41" s="16">
        <v>20033</v>
      </c>
      <c r="G41" s="17"/>
      <c r="H41" s="15"/>
      <c r="I41" s="16"/>
      <c r="J41" s="18"/>
      <c r="K41" s="17"/>
      <c r="L41" s="15"/>
      <c r="M41" s="15"/>
      <c r="N41" s="15"/>
      <c r="O41" s="15">
        <v>61</v>
      </c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5">
      <c r="B42" s="27">
        <v>1</v>
      </c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5">
      <c r="B43" s="27">
        <v>1</v>
      </c>
      <c r="D43" s="15"/>
      <c r="E43" s="15"/>
      <c r="F43" s="16" t="s">
        <v>33</v>
      </c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5">
      <c r="B44" s="27">
        <v>1</v>
      </c>
      <c r="D44" s="15"/>
      <c r="E44" s="15" t="s">
        <v>38</v>
      </c>
      <c r="F44" s="16">
        <v>30031</v>
      </c>
      <c r="G44" s="17"/>
      <c r="H44" s="15"/>
      <c r="I44" s="16">
        <v>30803</v>
      </c>
      <c r="J44" s="18"/>
      <c r="K44" s="17"/>
      <c r="L44" s="34">
        <f>780.7738/5280</f>
        <v>0.14787382575757577</v>
      </c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5">
      <c r="B45" s="27">
        <v>1</v>
      </c>
      <c r="D45" s="15"/>
      <c r="E45" s="15" t="s">
        <v>38</v>
      </c>
      <c r="F45" s="16">
        <v>30012</v>
      </c>
      <c r="G45" s="17"/>
      <c r="H45" s="15"/>
      <c r="I45" s="16">
        <v>30803</v>
      </c>
      <c r="J45" s="18"/>
      <c r="K45" s="33">
        <f>813.7511/5280</f>
        <v>0.15411952651515151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5">
      <c r="B46" s="27">
        <v>1</v>
      </c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5">
      <c r="B47" s="27">
        <v>1</v>
      </c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5">
      <c r="B48" s="27">
        <v>1</v>
      </c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5">
      <c r="B49" s="27">
        <v>1</v>
      </c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5">
      <c r="B50" s="27">
        <v>1</v>
      </c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5">
      <c r="B51" s="27">
        <v>1</v>
      </c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5">
      <c r="B52" s="27">
        <v>1</v>
      </c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5">
      <c r="B53" s="27">
        <v>1</v>
      </c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5">
      <c r="B54" s="27">
        <v>1</v>
      </c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5">
      <c r="B55" s="27">
        <v>1</v>
      </c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5">
      <c r="B56" s="27">
        <v>1</v>
      </c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5">
      <c r="B57" s="27">
        <v>1</v>
      </c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5">
      <c r="B58" s="27">
        <v>1</v>
      </c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5">
      <c r="B59" s="27">
        <v>1</v>
      </c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5">
      <c r="B60" s="27">
        <v>1</v>
      </c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5">
      <c r="B61" s="27">
        <v>1</v>
      </c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5">
      <c r="B62" s="27">
        <v>1</v>
      </c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5">
      <c r="B63" s="27">
        <v>1</v>
      </c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5">
      <c r="B64" s="27">
        <v>1</v>
      </c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5">
      <c r="B65" s="27">
        <v>1</v>
      </c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5">
      <c r="B66" s="27">
        <v>1</v>
      </c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5">
      <c r="B67" s="27">
        <v>1</v>
      </c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5">
      <c r="B68" s="27">
        <v>1</v>
      </c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5">
      <c r="B69" s="27">
        <v>1</v>
      </c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5">
      <c r="B70" s="27">
        <v>1</v>
      </c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5">
      <c r="B71" s="27">
        <v>1</v>
      </c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5">
      <c r="B72" s="27">
        <v>1</v>
      </c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5">
      <c r="B73" s="27">
        <v>1</v>
      </c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5">
      <c r="B74" s="27">
        <v>1</v>
      </c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5">
      <c r="B75" s="27">
        <v>1</v>
      </c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5">
      <c r="B76" s="27">
        <v>1</v>
      </c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5">
      <c r="B77" s="27">
        <v>1</v>
      </c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5">
      <c r="B78" s="27">
        <v>1</v>
      </c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5">
      <c r="B79" s="27">
        <v>1</v>
      </c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5">
      <c r="B80" s="27">
        <v>1</v>
      </c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5">
      <c r="B81" s="27">
        <v>1</v>
      </c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5">
      <c r="B82" s="27">
        <v>1</v>
      </c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3">
      <c r="B83" s="28">
        <v>1</v>
      </c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5">
      <c r="B84" s="5" t="s">
        <v>11</v>
      </c>
      <c r="D84" s="53" t="s">
        <v>2</v>
      </c>
      <c r="E84" s="54"/>
      <c r="F84" s="54"/>
      <c r="G84" s="54"/>
      <c r="H84" s="54"/>
      <c r="I84" s="54"/>
      <c r="J84" s="55"/>
      <c r="K84" s="19">
        <f>IF(K8="","",IF(OR(K23="", K23="LS", K23="LUMP"),IF(SUM(COUNTIF(K24:K83,"LS")+COUNTIF(K24:K83,"LUMP"))&gt;0,"LS",""),IF(SUM(K24:K83)&gt;0,ROUNDUP(SUM(K24:K83),0),"")))</f>
        <v>2</v>
      </c>
      <c r="L84" s="19">
        <f t="shared" ref="L84:AE84" si="3">IF(L8="","",IF(OR(L23="", L23="LS", L23="LUMP"),IF(SUM(COUNTIF(L24:L83,"LS")+COUNTIF(L24:L83,"LUMP"))&gt;0,"LS",""),IF(SUM(L24:L83)&gt;0,ROUNDUP(SUM(L24:L83),0),"")))</f>
        <v>1</v>
      </c>
      <c r="M84" s="19">
        <f t="shared" si="3"/>
        <v>1</v>
      </c>
      <c r="N84" s="19" t="str">
        <f t="shared" si="3"/>
        <v/>
      </c>
      <c r="O84" s="19">
        <f t="shared" si="3"/>
        <v>114</v>
      </c>
      <c r="P84" s="19" t="str">
        <f t="shared" si="3"/>
        <v/>
      </c>
      <c r="Q84" s="19" t="str">
        <f t="shared" si="3"/>
        <v/>
      </c>
      <c r="R84" s="19" t="str">
        <f t="shared" si="3"/>
        <v/>
      </c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3"/>
    <row r="86" spans="2:31" ht="12.75" customHeight="1" thickBot="1" x14ac:dyDescent="0.3">
      <c r="B86" s="25" t="s">
        <v>9</v>
      </c>
      <c r="D86" s="35" t="str">
        <f>"SUBSUMMARY SHEET " &amp; B87</f>
        <v xml:space="preserve">SUBSUMMARY SHEET </v>
      </c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2:31" ht="12.75" customHeight="1" thickBot="1" x14ac:dyDescent="0.3">
      <c r="B87" s="29"/>
      <c r="D87" s="36" t="s">
        <v>7</v>
      </c>
      <c r="E87" s="36"/>
      <c r="F87" s="36"/>
      <c r="G87" s="36"/>
      <c r="H87" s="36"/>
      <c r="I87" s="36"/>
      <c r="J87" s="36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3">
      <c r="D88" s="37" t="s">
        <v>8</v>
      </c>
      <c r="E88" s="37"/>
      <c r="F88" s="37"/>
      <c r="G88" s="37"/>
      <c r="H88" s="37"/>
      <c r="I88" s="37"/>
      <c r="J88" s="37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5">
      <c r="B89" s="60" t="s">
        <v>10</v>
      </c>
      <c r="D89" s="38" t="s">
        <v>20</v>
      </c>
      <c r="E89" s="38" t="s">
        <v>21</v>
      </c>
      <c r="F89" s="41" t="s">
        <v>0</v>
      </c>
      <c r="G89" s="42"/>
      <c r="H89" s="42"/>
      <c r="I89" s="42"/>
      <c r="J89" s="43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5">
      <c r="B90" s="61"/>
      <c r="D90" s="39"/>
      <c r="E90" s="39"/>
      <c r="F90" s="44"/>
      <c r="G90" s="45"/>
      <c r="H90" s="45"/>
      <c r="I90" s="45"/>
      <c r="J90" s="46"/>
      <c r="K90" s="50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1" t="str">
        <f t="shared" si="5"/>
        <v/>
      </c>
      <c r="M90" s="51" t="str">
        <f t="shared" si="5"/>
        <v/>
      </c>
      <c r="N90" s="51" t="str">
        <f t="shared" si="5"/>
        <v/>
      </c>
      <c r="O90" s="52" t="str">
        <f t="shared" si="5"/>
        <v/>
      </c>
      <c r="P90" s="52" t="str">
        <f t="shared" si="5"/>
        <v/>
      </c>
      <c r="Q90" s="52" t="str">
        <f t="shared" si="5"/>
        <v/>
      </c>
      <c r="R90" s="52" t="str">
        <f t="shared" si="5"/>
        <v/>
      </c>
      <c r="S90" s="52" t="str">
        <f t="shared" si="5"/>
        <v/>
      </c>
      <c r="T90" s="52" t="str">
        <f t="shared" si="5"/>
        <v/>
      </c>
      <c r="U90" s="52" t="str">
        <f t="shared" si="5"/>
        <v/>
      </c>
      <c r="V90" s="52" t="str">
        <f t="shared" si="5"/>
        <v/>
      </c>
      <c r="W90" s="52" t="str">
        <f t="shared" si="5"/>
        <v/>
      </c>
      <c r="X90" s="52" t="str">
        <f t="shared" si="5"/>
        <v/>
      </c>
      <c r="Y90" s="52" t="str">
        <f t="shared" si="5"/>
        <v/>
      </c>
      <c r="Z90" s="52" t="str">
        <f t="shared" si="5"/>
        <v/>
      </c>
      <c r="AA90" s="56" t="str">
        <f t="shared" si="5"/>
        <v/>
      </c>
      <c r="AB90" s="52" t="str">
        <f t="shared" si="5"/>
        <v/>
      </c>
      <c r="AC90" s="52" t="str">
        <f t="shared" si="5"/>
        <v/>
      </c>
      <c r="AD90" s="52" t="str">
        <f t="shared" si="5"/>
        <v/>
      </c>
      <c r="AE90" s="52" t="str">
        <f t="shared" si="5"/>
        <v/>
      </c>
    </row>
    <row r="91" spans="2:31" ht="12.75" customHeight="1" x14ac:dyDescent="0.25">
      <c r="B91" s="61"/>
      <c r="D91" s="39"/>
      <c r="E91" s="39"/>
      <c r="F91" s="44"/>
      <c r="G91" s="45"/>
      <c r="H91" s="45"/>
      <c r="I91" s="45"/>
      <c r="J91" s="46"/>
      <c r="K91" s="50"/>
      <c r="L91" s="51"/>
      <c r="M91" s="51"/>
      <c r="N91" s="51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7"/>
      <c r="AB91" s="52"/>
      <c r="AC91" s="52"/>
      <c r="AD91" s="52"/>
      <c r="AE91" s="52"/>
    </row>
    <row r="92" spans="2:31" ht="12.75" customHeight="1" x14ac:dyDescent="0.25">
      <c r="B92" s="61"/>
      <c r="D92" s="39"/>
      <c r="E92" s="39"/>
      <c r="F92" s="44"/>
      <c r="G92" s="45"/>
      <c r="H92" s="45"/>
      <c r="I92" s="45"/>
      <c r="J92" s="46"/>
      <c r="K92" s="50"/>
      <c r="L92" s="51"/>
      <c r="M92" s="51"/>
      <c r="N92" s="51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7"/>
      <c r="AB92" s="52"/>
      <c r="AC92" s="52"/>
      <c r="AD92" s="52"/>
      <c r="AE92" s="52"/>
    </row>
    <row r="93" spans="2:31" ht="12.75" customHeight="1" x14ac:dyDescent="0.25">
      <c r="B93" s="61"/>
      <c r="D93" s="39"/>
      <c r="E93" s="39"/>
      <c r="F93" s="44"/>
      <c r="G93" s="45"/>
      <c r="H93" s="45"/>
      <c r="I93" s="45"/>
      <c r="J93" s="46"/>
      <c r="K93" s="50"/>
      <c r="L93" s="51"/>
      <c r="M93" s="51"/>
      <c r="N93" s="51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7"/>
      <c r="AB93" s="52"/>
      <c r="AC93" s="52"/>
      <c r="AD93" s="52"/>
      <c r="AE93" s="52"/>
    </row>
    <row r="94" spans="2:31" ht="12.75" customHeight="1" x14ac:dyDescent="0.25">
      <c r="B94" s="61"/>
      <c r="D94" s="39"/>
      <c r="E94" s="39"/>
      <c r="F94" s="44"/>
      <c r="G94" s="45"/>
      <c r="H94" s="45"/>
      <c r="I94" s="45"/>
      <c r="J94" s="46"/>
      <c r="K94" s="50"/>
      <c r="L94" s="51"/>
      <c r="M94" s="51"/>
      <c r="N94" s="51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7"/>
      <c r="AB94" s="52"/>
      <c r="AC94" s="52"/>
      <c r="AD94" s="52"/>
      <c r="AE94" s="52"/>
    </row>
    <row r="95" spans="2:31" ht="12.75" customHeight="1" x14ac:dyDescent="0.25">
      <c r="B95" s="61"/>
      <c r="D95" s="39"/>
      <c r="E95" s="39"/>
      <c r="F95" s="44"/>
      <c r="G95" s="45"/>
      <c r="H95" s="45"/>
      <c r="I95" s="45"/>
      <c r="J95" s="46"/>
      <c r="K95" s="50"/>
      <c r="L95" s="51"/>
      <c r="M95" s="51"/>
      <c r="N95" s="51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7"/>
      <c r="AB95" s="52"/>
      <c r="AC95" s="52"/>
      <c r="AD95" s="52"/>
      <c r="AE95" s="52"/>
    </row>
    <row r="96" spans="2:31" ht="12.75" customHeight="1" x14ac:dyDescent="0.25">
      <c r="B96" s="61"/>
      <c r="D96" s="39"/>
      <c r="E96" s="39"/>
      <c r="F96" s="44"/>
      <c r="G96" s="45"/>
      <c r="H96" s="45"/>
      <c r="I96" s="45"/>
      <c r="J96" s="46"/>
      <c r="K96" s="50"/>
      <c r="L96" s="51"/>
      <c r="M96" s="51"/>
      <c r="N96" s="51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7"/>
      <c r="AB96" s="52"/>
      <c r="AC96" s="52"/>
      <c r="AD96" s="52"/>
      <c r="AE96" s="52"/>
    </row>
    <row r="97" spans="2:31" ht="12.75" customHeight="1" x14ac:dyDescent="0.25">
      <c r="B97" s="61"/>
      <c r="D97" s="39"/>
      <c r="E97" s="39"/>
      <c r="F97" s="44"/>
      <c r="G97" s="45"/>
      <c r="H97" s="45"/>
      <c r="I97" s="45"/>
      <c r="J97" s="46"/>
      <c r="K97" s="50"/>
      <c r="L97" s="51"/>
      <c r="M97" s="51"/>
      <c r="N97" s="51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7"/>
      <c r="AB97" s="52"/>
      <c r="AC97" s="52"/>
      <c r="AD97" s="52"/>
      <c r="AE97" s="52"/>
    </row>
    <row r="98" spans="2:31" ht="12.75" customHeight="1" x14ac:dyDescent="0.25">
      <c r="B98" s="61"/>
      <c r="D98" s="39"/>
      <c r="E98" s="39"/>
      <c r="F98" s="44"/>
      <c r="G98" s="45"/>
      <c r="H98" s="45"/>
      <c r="I98" s="45"/>
      <c r="J98" s="46"/>
      <c r="K98" s="50"/>
      <c r="L98" s="51"/>
      <c r="M98" s="51"/>
      <c r="N98" s="51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7"/>
      <c r="AB98" s="52"/>
      <c r="AC98" s="52"/>
      <c r="AD98" s="52"/>
      <c r="AE98" s="52"/>
    </row>
    <row r="99" spans="2:31" ht="12.75" customHeight="1" x14ac:dyDescent="0.25">
      <c r="B99" s="61"/>
      <c r="D99" s="39"/>
      <c r="E99" s="39"/>
      <c r="F99" s="44"/>
      <c r="G99" s="45"/>
      <c r="H99" s="45"/>
      <c r="I99" s="45"/>
      <c r="J99" s="46"/>
      <c r="K99" s="50"/>
      <c r="L99" s="51"/>
      <c r="M99" s="51"/>
      <c r="N99" s="51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7"/>
      <c r="AB99" s="52"/>
      <c r="AC99" s="52"/>
      <c r="AD99" s="52"/>
      <c r="AE99" s="52"/>
    </row>
    <row r="100" spans="2:31" ht="12.75" customHeight="1" x14ac:dyDescent="0.25">
      <c r="B100" s="61"/>
      <c r="D100" s="39"/>
      <c r="E100" s="39"/>
      <c r="F100" s="44"/>
      <c r="G100" s="45"/>
      <c r="H100" s="45"/>
      <c r="I100" s="45"/>
      <c r="J100" s="46"/>
      <c r="K100" s="50"/>
      <c r="L100" s="51"/>
      <c r="M100" s="51"/>
      <c r="N100" s="51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7"/>
      <c r="AB100" s="52"/>
      <c r="AC100" s="52"/>
      <c r="AD100" s="52"/>
      <c r="AE100" s="52"/>
    </row>
    <row r="101" spans="2:31" ht="12.75" customHeight="1" x14ac:dyDescent="0.25">
      <c r="B101" s="61"/>
      <c r="D101" s="39"/>
      <c r="E101" s="39"/>
      <c r="F101" s="44"/>
      <c r="G101" s="45"/>
      <c r="H101" s="45"/>
      <c r="I101" s="45"/>
      <c r="J101" s="46"/>
      <c r="K101" s="50"/>
      <c r="L101" s="51"/>
      <c r="M101" s="51"/>
      <c r="N101" s="51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8"/>
      <c r="AB101" s="52"/>
      <c r="AC101" s="52"/>
      <c r="AD101" s="52"/>
      <c r="AE101" s="52"/>
    </row>
    <row r="102" spans="2:31" ht="12.75" customHeight="1" thickBot="1" x14ac:dyDescent="0.3">
      <c r="B102" s="62"/>
      <c r="D102" s="40"/>
      <c r="E102" s="40"/>
      <c r="F102" s="47"/>
      <c r="G102" s="48"/>
      <c r="H102" s="48"/>
      <c r="I102" s="48"/>
      <c r="J102" s="49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5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5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5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5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5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5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5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5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5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5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5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5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5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5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5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5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5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5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5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5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5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5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5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5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5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5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5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5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5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5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5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5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5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5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5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5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5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5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5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5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5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5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5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5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5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5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5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5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5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5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5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5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5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5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5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5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5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5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5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3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5">
      <c r="B163" s="5" t="s">
        <v>11</v>
      </c>
      <c r="D163" s="53" t="s">
        <v>2</v>
      </c>
      <c r="E163" s="54"/>
      <c r="F163" s="54"/>
      <c r="G163" s="54"/>
      <c r="H163" s="54"/>
      <c r="I163" s="54"/>
      <c r="J163" s="55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3"/>
    <row r="165" spans="2:31" ht="12.75" customHeight="1" thickBot="1" x14ac:dyDescent="0.3">
      <c r="B165" s="25" t="s">
        <v>9</v>
      </c>
      <c r="D165" s="35" t="str">
        <f>"SUBSUMMARY SHEET " &amp; B166</f>
        <v xml:space="preserve">SUBSUMMARY SHEET </v>
      </c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  <row r="166" spans="2:31" ht="12.75" customHeight="1" thickBot="1" x14ac:dyDescent="0.3">
      <c r="B166" s="29"/>
      <c r="D166" s="36" t="s">
        <v>7</v>
      </c>
      <c r="E166" s="36"/>
      <c r="F166" s="36"/>
      <c r="G166" s="36"/>
      <c r="H166" s="36"/>
      <c r="I166" s="36"/>
      <c r="J166" s="36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3">
      <c r="D167" s="37" t="s">
        <v>8</v>
      </c>
      <c r="E167" s="37"/>
      <c r="F167" s="37"/>
      <c r="G167" s="37"/>
      <c r="H167" s="37"/>
      <c r="I167" s="37"/>
      <c r="J167" s="37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5">
      <c r="B168" s="60" t="s">
        <v>10</v>
      </c>
      <c r="D168" s="38" t="s">
        <v>20</v>
      </c>
      <c r="E168" s="38" t="s">
        <v>21</v>
      </c>
      <c r="F168" s="41" t="s">
        <v>0</v>
      </c>
      <c r="G168" s="42"/>
      <c r="H168" s="42"/>
      <c r="I168" s="42"/>
      <c r="J168" s="43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5">
      <c r="B169" s="61"/>
      <c r="D169" s="39"/>
      <c r="E169" s="39"/>
      <c r="F169" s="44"/>
      <c r="G169" s="45"/>
      <c r="H169" s="45"/>
      <c r="I169" s="45"/>
      <c r="J169" s="46"/>
      <c r="K169" s="50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1" t="str">
        <f t="shared" si="9"/>
        <v/>
      </c>
      <c r="M169" s="51" t="str">
        <f t="shared" si="9"/>
        <v/>
      </c>
      <c r="N169" s="51" t="str">
        <f t="shared" si="9"/>
        <v/>
      </c>
      <c r="O169" s="52" t="str">
        <f t="shared" si="9"/>
        <v/>
      </c>
      <c r="P169" s="52" t="str">
        <f t="shared" si="9"/>
        <v/>
      </c>
      <c r="Q169" s="52" t="str">
        <f t="shared" si="9"/>
        <v/>
      </c>
      <c r="R169" s="52" t="str">
        <f t="shared" si="9"/>
        <v/>
      </c>
      <c r="S169" s="52" t="str">
        <f t="shared" si="9"/>
        <v/>
      </c>
      <c r="T169" s="52" t="str">
        <f t="shared" si="9"/>
        <v/>
      </c>
      <c r="U169" s="52" t="str">
        <f t="shared" si="9"/>
        <v/>
      </c>
      <c r="V169" s="52" t="str">
        <f t="shared" si="9"/>
        <v/>
      </c>
      <c r="W169" s="52" t="str">
        <f t="shared" si="9"/>
        <v/>
      </c>
      <c r="X169" s="52" t="str">
        <f t="shared" si="9"/>
        <v/>
      </c>
      <c r="Y169" s="52" t="str">
        <f t="shared" si="9"/>
        <v/>
      </c>
      <c r="Z169" s="52" t="str">
        <f t="shared" si="9"/>
        <v/>
      </c>
      <c r="AA169" s="56" t="str">
        <f t="shared" si="9"/>
        <v/>
      </c>
      <c r="AB169" s="52" t="str">
        <f t="shared" si="9"/>
        <v/>
      </c>
      <c r="AC169" s="52" t="str">
        <f t="shared" si="9"/>
        <v/>
      </c>
      <c r="AD169" s="52" t="str">
        <f t="shared" si="9"/>
        <v/>
      </c>
      <c r="AE169" s="52" t="str">
        <f t="shared" si="9"/>
        <v/>
      </c>
    </row>
    <row r="170" spans="2:31" ht="12.75" customHeight="1" x14ac:dyDescent="0.25">
      <c r="B170" s="61"/>
      <c r="D170" s="39"/>
      <c r="E170" s="39"/>
      <c r="F170" s="44"/>
      <c r="G170" s="45"/>
      <c r="H170" s="45"/>
      <c r="I170" s="45"/>
      <c r="J170" s="46"/>
      <c r="K170" s="50"/>
      <c r="L170" s="51"/>
      <c r="M170" s="51"/>
      <c r="N170" s="51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7"/>
      <c r="AB170" s="52"/>
      <c r="AC170" s="52"/>
      <c r="AD170" s="52"/>
      <c r="AE170" s="52"/>
    </row>
    <row r="171" spans="2:31" ht="12.75" customHeight="1" x14ac:dyDescent="0.25">
      <c r="B171" s="61"/>
      <c r="D171" s="39"/>
      <c r="E171" s="39"/>
      <c r="F171" s="44"/>
      <c r="G171" s="45"/>
      <c r="H171" s="45"/>
      <c r="I171" s="45"/>
      <c r="J171" s="46"/>
      <c r="K171" s="50"/>
      <c r="L171" s="51"/>
      <c r="M171" s="51"/>
      <c r="N171" s="51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7"/>
      <c r="AB171" s="52"/>
      <c r="AC171" s="52"/>
      <c r="AD171" s="52"/>
      <c r="AE171" s="52"/>
    </row>
    <row r="172" spans="2:31" ht="12.75" customHeight="1" x14ac:dyDescent="0.25">
      <c r="B172" s="61"/>
      <c r="D172" s="39"/>
      <c r="E172" s="39"/>
      <c r="F172" s="44"/>
      <c r="G172" s="45"/>
      <c r="H172" s="45"/>
      <c r="I172" s="45"/>
      <c r="J172" s="46"/>
      <c r="K172" s="50"/>
      <c r="L172" s="51"/>
      <c r="M172" s="51"/>
      <c r="N172" s="51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7"/>
      <c r="AB172" s="52"/>
      <c r="AC172" s="52"/>
      <c r="AD172" s="52"/>
      <c r="AE172" s="52"/>
    </row>
    <row r="173" spans="2:31" ht="12.75" customHeight="1" x14ac:dyDescent="0.25">
      <c r="B173" s="61"/>
      <c r="D173" s="39"/>
      <c r="E173" s="39"/>
      <c r="F173" s="44"/>
      <c r="G173" s="45"/>
      <c r="H173" s="45"/>
      <c r="I173" s="45"/>
      <c r="J173" s="46"/>
      <c r="K173" s="50"/>
      <c r="L173" s="51"/>
      <c r="M173" s="51"/>
      <c r="N173" s="51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7"/>
      <c r="AB173" s="52"/>
      <c r="AC173" s="52"/>
      <c r="AD173" s="52"/>
      <c r="AE173" s="52"/>
    </row>
    <row r="174" spans="2:31" ht="12.75" customHeight="1" x14ac:dyDescent="0.25">
      <c r="B174" s="61"/>
      <c r="D174" s="39"/>
      <c r="E174" s="39"/>
      <c r="F174" s="44"/>
      <c r="G174" s="45"/>
      <c r="H174" s="45"/>
      <c r="I174" s="45"/>
      <c r="J174" s="46"/>
      <c r="K174" s="50"/>
      <c r="L174" s="51"/>
      <c r="M174" s="51"/>
      <c r="N174" s="51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7"/>
      <c r="AB174" s="52"/>
      <c r="AC174" s="52"/>
      <c r="AD174" s="52"/>
      <c r="AE174" s="52"/>
    </row>
    <row r="175" spans="2:31" ht="12.75" customHeight="1" x14ac:dyDescent="0.25">
      <c r="B175" s="61"/>
      <c r="D175" s="39"/>
      <c r="E175" s="39"/>
      <c r="F175" s="44"/>
      <c r="G175" s="45"/>
      <c r="H175" s="45"/>
      <c r="I175" s="45"/>
      <c r="J175" s="46"/>
      <c r="K175" s="50"/>
      <c r="L175" s="51"/>
      <c r="M175" s="51"/>
      <c r="N175" s="51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7"/>
      <c r="AB175" s="52"/>
      <c r="AC175" s="52"/>
      <c r="AD175" s="52"/>
      <c r="AE175" s="52"/>
    </row>
    <row r="176" spans="2:31" ht="12.75" customHeight="1" x14ac:dyDescent="0.25">
      <c r="B176" s="61"/>
      <c r="D176" s="39"/>
      <c r="E176" s="39"/>
      <c r="F176" s="44"/>
      <c r="G176" s="45"/>
      <c r="H176" s="45"/>
      <c r="I176" s="45"/>
      <c r="J176" s="46"/>
      <c r="K176" s="50"/>
      <c r="L176" s="51"/>
      <c r="M176" s="51"/>
      <c r="N176" s="51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7"/>
      <c r="AB176" s="52"/>
      <c r="AC176" s="52"/>
      <c r="AD176" s="52"/>
      <c r="AE176" s="52"/>
    </row>
    <row r="177" spans="2:31" ht="12.75" customHeight="1" x14ac:dyDescent="0.25">
      <c r="B177" s="61"/>
      <c r="D177" s="39"/>
      <c r="E177" s="39"/>
      <c r="F177" s="44"/>
      <c r="G177" s="45"/>
      <c r="H177" s="45"/>
      <c r="I177" s="45"/>
      <c r="J177" s="46"/>
      <c r="K177" s="50"/>
      <c r="L177" s="51"/>
      <c r="M177" s="51"/>
      <c r="N177" s="51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7"/>
      <c r="AB177" s="52"/>
      <c r="AC177" s="52"/>
      <c r="AD177" s="52"/>
      <c r="AE177" s="52"/>
    </row>
    <row r="178" spans="2:31" ht="12.75" customHeight="1" x14ac:dyDescent="0.25">
      <c r="B178" s="61"/>
      <c r="D178" s="39"/>
      <c r="E178" s="39"/>
      <c r="F178" s="44"/>
      <c r="G178" s="45"/>
      <c r="H178" s="45"/>
      <c r="I178" s="45"/>
      <c r="J178" s="46"/>
      <c r="K178" s="50"/>
      <c r="L178" s="51"/>
      <c r="M178" s="51"/>
      <c r="N178" s="51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7"/>
      <c r="AB178" s="52"/>
      <c r="AC178" s="52"/>
      <c r="AD178" s="52"/>
      <c r="AE178" s="52"/>
    </row>
    <row r="179" spans="2:31" ht="12.75" customHeight="1" x14ac:dyDescent="0.25">
      <c r="B179" s="61"/>
      <c r="D179" s="39"/>
      <c r="E179" s="39"/>
      <c r="F179" s="44"/>
      <c r="G179" s="45"/>
      <c r="H179" s="45"/>
      <c r="I179" s="45"/>
      <c r="J179" s="46"/>
      <c r="K179" s="50"/>
      <c r="L179" s="51"/>
      <c r="M179" s="51"/>
      <c r="N179" s="51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7"/>
      <c r="AB179" s="52"/>
      <c r="AC179" s="52"/>
      <c r="AD179" s="52"/>
      <c r="AE179" s="52"/>
    </row>
    <row r="180" spans="2:31" ht="12.75" customHeight="1" x14ac:dyDescent="0.25">
      <c r="B180" s="61"/>
      <c r="D180" s="39"/>
      <c r="E180" s="39"/>
      <c r="F180" s="44"/>
      <c r="G180" s="45"/>
      <c r="H180" s="45"/>
      <c r="I180" s="45"/>
      <c r="J180" s="46"/>
      <c r="K180" s="50"/>
      <c r="L180" s="51"/>
      <c r="M180" s="51"/>
      <c r="N180" s="51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8"/>
      <c r="AB180" s="52"/>
      <c r="AC180" s="52"/>
      <c r="AD180" s="52"/>
      <c r="AE180" s="52"/>
    </row>
    <row r="181" spans="2:31" ht="12.75" customHeight="1" thickBot="1" x14ac:dyDescent="0.3">
      <c r="B181" s="62"/>
      <c r="D181" s="40"/>
      <c r="E181" s="40"/>
      <c r="F181" s="47"/>
      <c r="G181" s="48"/>
      <c r="H181" s="48"/>
      <c r="I181" s="48"/>
      <c r="J181" s="49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5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5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5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5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5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5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5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5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5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5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5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5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5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5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5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5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5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5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5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5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5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5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5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5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5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5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5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5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5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5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5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5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5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5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5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5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5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5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5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5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5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5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5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5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5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5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5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5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5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5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5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5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5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5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5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5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5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5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5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3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5">
      <c r="B242" s="5" t="s">
        <v>11</v>
      </c>
      <c r="D242" s="53" t="s">
        <v>2</v>
      </c>
      <c r="E242" s="54"/>
      <c r="F242" s="54"/>
      <c r="G242" s="54"/>
      <c r="H242" s="54"/>
      <c r="I242" s="54"/>
      <c r="J242" s="55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3"/>
    <row r="244" spans="2:31" ht="12.75" customHeight="1" thickBot="1" x14ac:dyDescent="0.3">
      <c r="B244" s="25" t="s">
        <v>9</v>
      </c>
      <c r="D244" s="35" t="str">
        <f>"SUBSUMMARY SHEET " &amp; B245</f>
        <v xml:space="preserve">SUBSUMMARY SHEET </v>
      </c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  <row r="245" spans="2:31" ht="12.75" customHeight="1" thickBot="1" x14ac:dyDescent="0.3">
      <c r="B245" s="29"/>
      <c r="D245" s="36" t="s">
        <v>7</v>
      </c>
      <c r="E245" s="36"/>
      <c r="F245" s="36"/>
      <c r="G245" s="36"/>
      <c r="H245" s="36"/>
      <c r="I245" s="36"/>
      <c r="J245" s="36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3">
      <c r="D246" s="37" t="s">
        <v>8</v>
      </c>
      <c r="E246" s="37"/>
      <c r="F246" s="37"/>
      <c r="G246" s="37"/>
      <c r="H246" s="37"/>
      <c r="I246" s="37"/>
      <c r="J246" s="37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5">
      <c r="B247" s="60" t="s">
        <v>10</v>
      </c>
      <c r="D247" s="38" t="s">
        <v>20</v>
      </c>
      <c r="E247" s="38" t="s">
        <v>21</v>
      </c>
      <c r="F247" s="41" t="s">
        <v>0</v>
      </c>
      <c r="G247" s="42"/>
      <c r="H247" s="42"/>
      <c r="I247" s="42"/>
      <c r="J247" s="43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5">
      <c r="B248" s="61"/>
      <c r="D248" s="39"/>
      <c r="E248" s="39"/>
      <c r="F248" s="44"/>
      <c r="G248" s="45"/>
      <c r="H248" s="45"/>
      <c r="I248" s="45"/>
      <c r="J248" s="46"/>
      <c r="K248" s="50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1" t="str">
        <f t="shared" si="13"/>
        <v/>
      </c>
      <c r="M248" s="51" t="str">
        <f t="shared" si="13"/>
        <v/>
      </c>
      <c r="N248" s="51" t="str">
        <f t="shared" si="13"/>
        <v/>
      </c>
      <c r="O248" s="52" t="str">
        <f t="shared" si="13"/>
        <v/>
      </c>
      <c r="P248" s="52" t="str">
        <f t="shared" si="13"/>
        <v/>
      </c>
      <c r="Q248" s="52" t="str">
        <f t="shared" si="13"/>
        <v/>
      </c>
      <c r="R248" s="52" t="str">
        <f t="shared" si="13"/>
        <v/>
      </c>
      <c r="S248" s="52" t="str">
        <f t="shared" si="13"/>
        <v/>
      </c>
      <c r="T248" s="52" t="str">
        <f t="shared" si="13"/>
        <v/>
      </c>
      <c r="U248" s="52" t="str">
        <f t="shared" si="13"/>
        <v/>
      </c>
      <c r="V248" s="52" t="str">
        <f t="shared" si="13"/>
        <v/>
      </c>
      <c r="W248" s="52" t="str">
        <f t="shared" si="13"/>
        <v/>
      </c>
      <c r="X248" s="52" t="str">
        <f t="shared" si="13"/>
        <v/>
      </c>
      <c r="Y248" s="52" t="str">
        <f t="shared" si="13"/>
        <v/>
      </c>
      <c r="Z248" s="52" t="str">
        <f t="shared" si="13"/>
        <v/>
      </c>
      <c r="AA248" s="56" t="str">
        <f t="shared" si="13"/>
        <v/>
      </c>
      <c r="AB248" s="52" t="str">
        <f t="shared" si="13"/>
        <v/>
      </c>
      <c r="AC248" s="52" t="str">
        <f t="shared" si="13"/>
        <v/>
      </c>
      <c r="AD248" s="52" t="str">
        <f t="shared" si="13"/>
        <v/>
      </c>
      <c r="AE248" s="52" t="str">
        <f t="shared" si="13"/>
        <v/>
      </c>
    </row>
    <row r="249" spans="2:31" ht="12.75" customHeight="1" x14ac:dyDescent="0.25">
      <c r="B249" s="61"/>
      <c r="D249" s="39"/>
      <c r="E249" s="39"/>
      <c r="F249" s="44"/>
      <c r="G249" s="45"/>
      <c r="H249" s="45"/>
      <c r="I249" s="45"/>
      <c r="J249" s="46"/>
      <c r="K249" s="50"/>
      <c r="L249" s="51"/>
      <c r="M249" s="51"/>
      <c r="N249" s="51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7"/>
      <c r="AB249" s="52"/>
      <c r="AC249" s="52"/>
      <c r="AD249" s="52"/>
      <c r="AE249" s="52"/>
    </row>
    <row r="250" spans="2:31" ht="12.75" customHeight="1" x14ac:dyDescent="0.25">
      <c r="B250" s="61"/>
      <c r="D250" s="39"/>
      <c r="E250" s="39"/>
      <c r="F250" s="44"/>
      <c r="G250" s="45"/>
      <c r="H250" s="45"/>
      <c r="I250" s="45"/>
      <c r="J250" s="46"/>
      <c r="K250" s="50"/>
      <c r="L250" s="51"/>
      <c r="M250" s="51"/>
      <c r="N250" s="51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7"/>
      <c r="AB250" s="52"/>
      <c r="AC250" s="52"/>
      <c r="AD250" s="52"/>
      <c r="AE250" s="52"/>
    </row>
    <row r="251" spans="2:31" ht="12.75" customHeight="1" x14ac:dyDescent="0.25">
      <c r="B251" s="61"/>
      <c r="D251" s="39"/>
      <c r="E251" s="39"/>
      <c r="F251" s="44"/>
      <c r="G251" s="45"/>
      <c r="H251" s="45"/>
      <c r="I251" s="45"/>
      <c r="J251" s="46"/>
      <c r="K251" s="50"/>
      <c r="L251" s="51"/>
      <c r="M251" s="51"/>
      <c r="N251" s="51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7"/>
      <c r="AB251" s="52"/>
      <c r="AC251" s="52"/>
      <c r="AD251" s="52"/>
      <c r="AE251" s="52"/>
    </row>
    <row r="252" spans="2:31" ht="12.75" customHeight="1" x14ac:dyDescent="0.25">
      <c r="B252" s="61"/>
      <c r="D252" s="39"/>
      <c r="E252" s="39"/>
      <c r="F252" s="44"/>
      <c r="G252" s="45"/>
      <c r="H252" s="45"/>
      <c r="I252" s="45"/>
      <c r="J252" s="46"/>
      <c r="K252" s="50"/>
      <c r="L252" s="51"/>
      <c r="M252" s="51"/>
      <c r="N252" s="51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7"/>
      <c r="AB252" s="52"/>
      <c r="AC252" s="52"/>
      <c r="AD252" s="52"/>
      <c r="AE252" s="52"/>
    </row>
    <row r="253" spans="2:31" ht="12.75" customHeight="1" x14ac:dyDescent="0.25">
      <c r="B253" s="61"/>
      <c r="D253" s="39"/>
      <c r="E253" s="39"/>
      <c r="F253" s="44"/>
      <c r="G253" s="45"/>
      <c r="H253" s="45"/>
      <c r="I253" s="45"/>
      <c r="J253" s="46"/>
      <c r="K253" s="50"/>
      <c r="L253" s="51"/>
      <c r="M253" s="51"/>
      <c r="N253" s="51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7"/>
      <c r="AB253" s="52"/>
      <c r="AC253" s="52"/>
      <c r="AD253" s="52"/>
      <c r="AE253" s="52"/>
    </row>
    <row r="254" spans="2:31" ht="12.75" customHeight="1" x14ac:dyDescent="0.25">
      <c r="B254" s="61"/>
      <c r="D254" s="39"/>
      <c r="E254" s="39"/>
      <c r="F254" s="44"/>
      <c r="G254" s="45"/>
      <c r="H254" s="45"/>
      <c r="I254" s="45"/>
      <c r="J254" s="46"/>
      <c r="K254" s="50"/>
      <c r="L254" s="51"/>
      <c r="M254" s="51"/>
      <c r="N254" s="51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7"/>
      <c r="AB254" s="52"/>
      <c r="AC254" s="52"/>
      <c r="AD254" s="52"/>
      <c r="AE254" s="52"/>
    </row>
    <row r="255" spans="2:31" ht="12.75" customHeight="1" x14ac:dyDescent="0.25">
      <c r="B255" s="61"/>
      <c r="D255" s="39"/>
      <c r="E255" s="39"/>
      <c r="F255" s="44"/>
      <c r="G255" s="45"/>
      <c r="H255" s="45"/>
      <c r="I255" s="45"/>
      <c r="J255" s="46"/>
      <c r="K255" s="50"/>
      <c r="L255" s="51"/>
      <c r="M255" s="51"/>
      <c r="N255" s="51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7"/>
      <c r="AB255" s="52"/>
      <c r="AC255" s="52"/>
      <c r="AD255" s="52"/>
      <c r="AE255" s="52"/>
    </row>
    <row r="256" spans="2:31" ht="12.75" customHeight="1" x14ac:dyDescent="0.25">
      <c r="B256" s="61"/>
      <c r="D256" s="39"/>
      <c r="E256" s="39"/>
      <c r="F256" s="44"/>
      <c r="G256" s="45"/>
      <c r="H256" s="45"/>
      <c r="I256" s="45"/>
      <c r="J256" s="46"/>
      <c r="K256" s="50"/>
      <c r="L256" s="51"/>
      <c r="M256" s="51"/>
      <c r="N256" s="51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7"/>
      <c r="AB256" s="52"/>
      <c r="AC256" s="52"/>
      <c r="AD256" s="52"/>
      <c r="AE256" s="52"/>
    </row>
    <row r="257" spans="2:31" ht="12.75" customHeight="1" x14ac:dyDescent="0.25">
      <c r="B257" s="61"/>
      <c r="D257" s="39"/>
      <c r="E257" s="39"/>
      <c r="F257" s="44"/>
      <c r="G257" s="45"/>
      <c r="H257" s="45"/>
      <c r="I257" s="45"/>
      <c r="J257" s="46"/>
      <c r="K257" s="50"/>
      <c r="L257" s="51"/>
      <c r="M257" s="51"/>
      <c r="N257" s="51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7"/>
      <c r="AB257" s="52"/>
      <c r="AC257" s="52"/>
      <c r="AD257" s="52"/>
      <c r="AE257" s="52"/>
    </row>
    <row r="258" spans="2:31" ht="12.75" customHeight="1" x14ac:dyDescent="0.25">
      <c r="B258" s="61"/>
      <c r="D258" s="39"/>
      <c r="E258" s="39"/>
      <c r="F258" s="44"/>
      <c r="G258" s="45"/>
      <c r="H258" s="45"/>
      <c r="I258" s="45"/>
      <c r="J258" s="46"/>
      <c r="K258" s="50"/>
      <c r="L258" s="51"/>
      <c r="M258" s="51"/>
      <c r="N258" s="51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7"/>
      <c r="AB258" s="52"/>
      <c r="AC258" s="52"/>
      <c r="AD258" s="52"/>
      <c r="AE258" s="52"/>
    </row>
    <row r="259" spans="2:31" ht="12.75" customHeight="1" x14ac:dyDescent="0.25">
      <c r="B259" s="61"/>
      <c r="D259" s="39"/>
      <c r="E259" s="39"/>
      <c r="F259" s="44"/>
      <c r="G259" s="45"/>
      <c r="H259" s="45"/>
      <c r="I259" s="45"/>
      <c r="J259" s="46"/>
      <c r="K259" s="50"/>
      <c r="L259" s="51"/>
      <c r="M259" s="51"/>
      <c r="N259" s="51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8"/>
      <c r="AB259" s="52"/>
      <c r="AC259" s="52"/>
      <c r="AD259" s="52"/>
      <c r="AE259" s="52"/>
    </row>
    <row r="260" spans="2:31" ht="12.75" customHeight="1" thickBot="1" x14ac:dyDescent="0.3">
      <c r="B260" s="62"/>
      <c r="D260" s="40"/>
      <c r="E260" s="40"/>
      <c r="F260" s="47"/>
      <c r="G260" s="48"/>
      <c r="H260" s="48"/>
      <c r="I260" s="48"/>
      <c r="J260" s="49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5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5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5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5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5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5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5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5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5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5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5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5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5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5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5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5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5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5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5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5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5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5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5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5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5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5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5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5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5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5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5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5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5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5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5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5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5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5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5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5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5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5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5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5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5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5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5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5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5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5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5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5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5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5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5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5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5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5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5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3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5">
      <c r="B321" s="5" t="s">
        <v>11</v>
      </c>
      <c r="D321" s="53" t="s">
        <v>2</v>
      </c>
      <c r="E321" s="54"/>
      <c r="F321" s="54"/>
      <c r="G321" s="54"/>
      <c r="H321" s="54"/>
      <c r="I321" s="54"/>
      <c r="J321" s="55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6"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2025-09-12T21:07:26Z</dcterms:modified>
</cp:coreProperties>
</file>